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340" yWindow="-80" windowWidth="21600" windowHeight="1446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E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<sst xmlns="http://schemas.openxmlformats.org/spreadsheetml/2006/main" count="200" uniqueCount="146">
  <si>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</si>
  <si>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</si>
  <si>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</si>
  <si>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</si>
  <si>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</si>
  <si>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</si>
  <si>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</si>
  <si>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</si>
  <si>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</si>
  <si>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</si>
  <si>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</si>
  <si>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</si>
  <si>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</si>
  <si>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</si>
  <si>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</si>
  <si>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</si>
  <si>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</si>
  <si>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</si>
  <si>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</si>
  <si>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</si>
  <si>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</si>
  <si>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</si>
  <si>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</si>
  <si>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</si>
  <si>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</si>
  <si>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</si>
  <si>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</si>
  <si>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</si>
  <si>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</si>
  <si>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</si>
  <si>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25°13'18.8" N</t>
    <phoneticPr fontId="18" type="noConversion"/>
  </si>
  <si>
    <t>91°40'1.0" E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</si>
  <si>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</si>
  <si>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</si>
  <si>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</si>
  <si>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</si>
  <si>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</si>
  <si>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</si>
  <si>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</si>
  <si>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</si>
  <si>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</si>
  <si>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</si>
  <si>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</si>
  <si>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</si>
  <si>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</si>
  <si>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</si>
  <si>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</si>
  <si>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</si>
  <si>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</si>
  <si>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</si>
  <si>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</si>
  <si>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</si>
  <si>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</si>
  <si>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</si>
  <si>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</si>
  <si>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</si>
  <si>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</si>
  <si>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</si>
  <si>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</si>
  <si>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</si>
  <si>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</si>
  <si>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</si>
  <si>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</si>
  <si>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</si>
  <si>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33</t>
    <phoneticPr fontId="18" type="noConversion"/>
  </si>
  <si>
    <t>OTU 34</t>
    <phoneticPr fontId="18" type="noConversion"/>
  </si>
  <si>
    <t>OTU 35</t>
    <phoneticPr fontId="18" type="noConversion"/>
  </si>
  <si>
    <t>OTU 36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</si>
  <si>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</si>
  <si>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</si>
  <si>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</si>
  <si>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</si>
  <si>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</si>
  <si>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</si>
  <si>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</si>
  <si>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</si>
  <si>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</si>
  <si>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</si>
  <si>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</si>
  <si>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</si>
  <si>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</si>
  <si>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</si>
  <si>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</si>
  <si>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</si>
  <si>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</si>
  <si>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</si>
  <si>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</si>
  <si>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</si>
  <si>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</si>
  <si>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</si>
  <si>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</si>
  <si>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</si>
  <si>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</si>
  <si>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</si>
  <si>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</si>
  <si>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</si>
  <si>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</si>
  <si>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</si>
  <si>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</si>
  <si>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t>TEVS/GS</t>
    <phoneticPr fontId="18" type="noConversion"/>
  </si>
  <si>
    <t>Laitkynsiew, Cherrapunji, Meghalaya</t>
    <phoneticPr fontId="18" type="noConversion"/>
  </si>
  <si>
    <t>891 m</t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</si>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</sst>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G4" sqref="G4:H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6</v>
      </c>
      <c r="B1" s="187" t="s">
        <v>2</v>
      </c>
      <c r="C1" s="183" t="s">
        <v>3</v>
      </c>
      <c r="D1" s="184"/>
      <c r="E1" s="173" t="s">
        <v>4</v>
      </c>
      <c r="F1" s="174"/>
      <c r="G1" s="173" t="s">
        <v>5</v>
      </c>
      <c r="H1" s="174"/>
      <c r="I1" s="177" t="s">
        <v>75</v>
      </c>
      <c r="J1" s="178"/>
      <c r="K1" s="177" t="s">
        <v>76</v>
      </c>
      <c r="L1" s="218"/>
      <c r="M1" s="215"/>
      <c r="N1" s="228" t="s">
        <v>72</v>
      </c>
      <c r="O1" s="228"/>
      <c r="P1" s="129">
        <v>1</v>
      </c>
      <c r="Q1" s="124"/>
      <c r="R1" s="125"/>
      <c r="S1" s="230" t="s">
        <v>74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73</v>
      </c>
      <c r="O2" s="229"/>
      <c r="P2" s="126" t="s">
        <v>71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99</v>
      </c>
      <c r="B3" s="159" t="s">
        <v>100</v>
      </c>
      <c r="C3" s="181" t="s">
        <v>30</v>
      </c>
      <c r="D3" s="182"/>
      <c r="E3" s="181" t="s">
        <v>31</v>
      </c>
      <c r="F3" s="182"/>
      <c r="G3" s="167" t="s">
        <v>101</v>
      </c>
      <c r="H3" s="168"/>
      <c r="I3" s="169">
        <v>39051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69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22</v>
      </c>
      <c r="B5" s="192" t="s">
        <v>21</v>
      </c>
      <c r="C5" s="196" t="s">
        <v>88</v>
      </c>
      <c r="D5" s="197"/>
      <c r="E5" s="198" t="s">
        <v>82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83</v>
      </c>
      <c r="P5" s="204"/>
      <c r="Q5" s="204"/>
      <c r="R5" s="204"/>
      <c r="S5" s="204"/>
      <c r="T5" s="204"/>
      <c r="U5" s="204"/>
      <c r="V5" s="204"/>
      <c r="W5" s="205"/>
      <c r="X5" s="206" t="s">
        <v>84</v>
      </c>
      <c r="Y5" s="207"/>
      <c r="Z5" s="207"/>
      <c r="AA5" s="208"/>
      <c r="AB5" s="209" t="s">
        <v>85</v>
      </c>
      <c r="AC5" s="210"/>
      <c r="AD5" s="211"/>
      <c r="AE5" s="212" t="s">
        <v>86</v>
      </c>
      <c r="AF5" s="213"/>
      <c r="AG5" s="213"/>
      <c r="AH5" s="213"/>
      <c r="AI5" s="214"/>
      <c r="AJ5" s="189" t="s">
        <v>87</v>
      </c>
      <c r="AK5" s="190"/>
      <c r="AL5" s="191"/>
      <c r="AN5" s="243" t="s">
        <v>25</v>
      </c>
      <c r="AO5" s="241" t="s">
        <v>26</v>
      </c>
      <c r="AP5" s="241" t="s">
        <v>27</v>
      </c>
      <c r="AQ5" s="236" t="s">
        <v>28</v>
      </c>
      <c r="AR5" s="236" t="s">
        <v>23</v>
      </c>
      <c r="AS5" s="236" t="s">
        <v>24</v>
      </c>
      <c r="AT5" s="236" t="s">
        <v>18</v>
      </c>
      <c r="AU5" s="236" t="s">
        <v>29</v>
      </c>
      <c r="AV5" s="236" t="s">
        <v>68</v>
      </c>
      <c r="AW5" s="239" t="s">
        <v>19</v>
      </c>
    </row>
    <row r="6" spans="1:88" ht="80.25" customHeight="1" thickBot="1">
      <c r="A6" s="195"/>
      <c r="B6" s="193"/>
      <c r="C6" s="131" t="s">
        <v>9</v>
      </c>
      <c r="D6" s="132" t="s">
        <v>105</v>
      </c>
      <c r="E6" s="133" t="s">
        <v>106</v>
      </c>
      <c r="F6" s="134" t="s">
        <v>70</v>
      </c>
      <c r="G6" s="135" t="s">
        <v>77</v>
      </c>
      <c r="H6" s="136" t="s">
        <v>89</v>
      </c>
      <c r="I6" s="135" t="s">
        <v>78</v>
      </c>
      <c r="J6" s="134" t="s">
        <v>79</v>
      </c>
      <c r="K6" s="135" t="s">
        <v>109</v>
      </c>
      <c r="L6" s="134" t="s">
        <v>110</v>
      </c>
      <c r="M6" s="137" t="s">
        <v>80</v>
      </c>
      <c r="N6" s="138" t="s">
        <v>81</v>
      </c>
      <c r="O6" s="139" t="s">
        <v>112</v>
      </c>
      <c r="P6" s="140" t="s">
        <v>113</v>
      </c>
      <c r="Q6" s="141" t="s">
        <v>114</v>
      </c>
      <c r="R6" s="140" t="s">
        <v>115</v>
      </c>
      <c r="S6" s="142" t="s">
        <v>116</v>
      </c>
      <c r="T6" s="141" t="s">
        <v>117</v>
      </c>
      <c r="U6" s="143" t="s">
        <v>118</v>
      </c>
      <c r="V6" s="140" t="s">
        <v>119</v>
      </c>
      <c r="W6" s="144" t="s">
        <v>120</v>
      </c>
      <c r="X6" s="145" t="s">
        <v>90</v>
      </c>
      <c r="Y6" s="146" t="s">
        <v>92</v>
      </c>
      <c r="Z6" s="147" t="s">
        <v>93</v>
      </c>
      <c r="AA6" s="148" t="s">
        <v>91</v>
      </c>
      <c r="AB6" s="149" t="s">
        <v>94</v>
      </c>
      <c r="AC6" s="150" t="s">
        <v>95</v>
      </c>
      <c r="AD6" s="151" t="s">
        <v>96</v>
      </c>
      <c r="AE6" s="152" t="s">
        <v>103</v>
      </c>
      <c r="AF6" s="153" t="s">
        <v>97</v>
      </c>
      <c r="AG6" s="153" t="s">
        <v>98</v>
      </c>
      <c r="AH6" s="153" t="s">
        <v>102</v>
      </c>
      <c r="AI6" s="154" t="s">
        <v>104</v>
      </c>
      <c r="AJ6" s="155" t="s">
        <v>133</v>
      </c>
      <c r="AK6" s="156" t="s">
        <v>134</v>
      </c>
      <c r="AL6" s="157" t="s">
        <v>135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32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/>
      <c r="J7" s="39">
        <v>1</v>
      </c>
      <c r="K7" s="32">
        <v>1</v>
      </c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/>
      <c r="AA7" s="17">
        <v>1</v>
      </c>
      <c r="AB7" s="24"/>
      <c r="AC7" s="50">
        <v>1</v>
      </c>
      <c r="AD7" s="17"/>
      <c r="AE7" s="24"/>
      <c r="AF7" s="50">
        <v>1</v>
      </c>
      <c r="AG7" s="50"/>
      <c r="AH7" s="50"/>
      <c r="AI7" s="53"/>
      <c r="AJ7" s="24"/>
      <c r="AK7" s="50">
        <v>1</v>
      </c>
      <c r="AL7" s="16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33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>
        <v>1</v>
      </c>
      <c r="M8" s="32"/>
      <c r="N8" s="16">
        <v>1</v>
      </c>
      <c r="O8" s="42"/>
      <c r="P8" s="48"/>
      <c r="Q8" s="38"/>
      <c r="R8" s="48">
        <v>1</v>
      </c>
      <c r="S8" s="50">
        <v>1</v>
      </c>
      <c r="T8" s="38">
        <v>1</v>
      </c>
      <c r="U8" s="48">
        <v>1</v>
      </c>
      <c r="V8" s="50">
        <v>1</v>
      </c>
      <c r="W8" s="16">
        <v>1</v>
      </c>
      <c r="X8" s="38"/>
      <c r="Y8" s="32"/>
      <c r="Z8" s="50"/>
      <c r="AA8" s="17">
        <v>1</v>
      </c>
      <c r="AB8" s="24"/>
      <c r="AC8" s="50"/>
      <c r="AD8" s="17">
        <v>1</v>
      </c>
      <c r="AE8" s="24"/>
      <c r="AF8" s="50"/>
      <c r="AG8" s="50">
        <v>1</v>
      </c>
      <c r="AH8" s="50">
        <v>1</v>
      </c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34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/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/>
      <c r="AH9" s="50"/>
      <c r="AI9" s="53">
        <v>1</v>
      </c>
      <c r="AJ9" s="24">
        <v>1</v>
      </c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35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/>
      <c r="J10" s="39">
        <v>1</v>
      </c>
      <c r="K10" s="32">
        <v>1</v>
      </c>
      <c r="L10" s="39"/>
      <c r="M10" s="32"/>
      <c r="N10" s="16">
        <v>1</v>
      </c>
      <c r="O10" s="42"/>
      <c r="P10" s="48"/>
      <c r="Q10" s="38"/>
      <c r="R10" s="48"/>
      <c r="S10" s="50"/>
      <c r="T10" s="38"/>
      <c r="U10" s="48"/>
      <c r="V10" s="50"/>
      <c r="W10" s="16">
        <v>1</v>
      </c>
      <c r="X10" s="38"/>
      <c r="Y10" s="32">
        <v>1</v>
      </c>
      <c r="Z10" s="50"/>
      <c r="AA10" s="17"/>
      <c r="AB10" s="24"/>
      <c r="AC10" s="50"/>
      <c r="AD10" s="17">
        <v>1</v>
      </c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36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/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>
        <v>1</v>
      </c>
      <c r="AC11" s="50"/>
      <c r="AD11" s="17"/>
      <c r="AE11" s="24"/>
      <c r="AF11" s="50"/>
      <c r="AG11" s="50"/>
      <c r="AH11" s="50">
        <v>1</v>
      </c>
      <c r="AI11" s="53"/>
      <c r="AJ11" s="24"/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37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>
        <v>1</v>
      </c>
      <c r="W12" s="16">
        <v>1</v>
      </c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>
        <v>1</v>
      </c>
      <c r="AI12" s="53"/>
      <c r="AJ12" s="24"/>
      <c r="AK12" s="50">
        <v>1</v>
      </c>
      <c r="AL12" s="16">
        <v>1</v>
      </c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38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/>
      <c r="V13" s="50"/>
      <c r="W13" s="16"/>
      <c r="X13" s="38"/>
      <c r="Y13" s="32"/>
      <c r="Z13" s="50"/>
      <c r="AA13" s="17">
        <v>1</v>
      </c>
      <c r="AB13" s="24"/>
      <c r="AC13" s="50"/>
      <c r="AD13" s="17">
        <v>1</v>
      </c>
      <c r="AE13" s="24"/>
      <c r="AF13" s="50"/>
      <c r="AG13" s="50"/>
      <c r="AH13" s="50">
        <v>1</v>
      </c>
      <c r="AI13" s="53">
        <v>1</v>
      </c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39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/>
      <c r="J14" s="39">
        <v>1</v>
      </c>
      <c r="K14" s="32">
        <v>1</v>
      </c>
      <c r="L14" s="39"/>
      <c r="M14" s="32"/>
      <c r="N14" s="16">
        <v>1</v>
      </c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/>
      <c r="AH14" s="50"/>
      <c r="AI14" s="53">
        <v>1</v>
      </c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40</v>
      </c>
      <c r="C15" s="24">
        <v>1</v>
      </c>
      <c r="D15" s="16"/>
      <c r="E15" s="24"/>
      <c r="F15" s="39">
        <v>1</v>
      </c>
      <c r="G15" s="32"/>
      <c r="H15" s="38">
        <v>1</v>
      </c>
      <c r="I15" s="32"/>
      <c r="J15" s="39">
        <v>1</v>
      </c>
      <c r="K15" s="32">
        <v>1</v>
      </c>
      <c r="L15" s="39"/>
      <c r="M15" s="32"/>
      <c r="N15" s="16"/>
      <c r="O15" s="42"/>
      <c r="P15" s="48"/>
      <c r="Q15" s="38"/>
      <c r="R15" s="48"/>
      <c r="S15" s="50"/>
      <c r="T15" s="38"/>
      <c r="U15" s="48">
        <v>1</v>
      </c>
      <c r="V15" s="50">
        <v>1</v>
      </c>
      <c r="W15" s="16">
        <v>1</v>
      </c>
      <c r="X15" s="38"/>
      <c r="Y15" s="32"/>
      <c r="Z15" s="50"/>
      <c r="AA15" s="17">
        <v>1</v>
      </c>
      <c r="AB15" s="24">
        <v>1</v>
      </c>
      <c r="AC15" s="50"/>
      <c r="AD15" s="17"/>
      <c r="AE15" s="24">
        <v>1</v>
      </c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41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>
        <v>1</v>
      </c>
      <c r="L16" s="39"/>
      <c r="M16" s="32"/>
      <c r="N16" s="16">
        <v>1</v>
      </c>
      <c r="O16" s="42"/>
      <c r="P16" s="48"/>
      <c r="Q16" s="38"/>
      <c r="R16" s="48"/>
      <c r="S16" s="50"/>
      <c r="T16" s="38"/>
      <c r="U16" s="48"/>
      <c r="V16" s="50"/>
      <c r="W16" s="16">
        <v>1</v>
      </c>
      <c r="X16" s="38"/>
      <c r="Y16" s="32"/>
      <c r="Z16" s="50"/>
      <c r="AA16" s="17">
        <v>1</v>
      </c>
      <c r="AB16" s="24"/>
      <c r="AC16" s="50">
        <v>1</v>
      </c>
      <c r="AD16" s="17">
        <v>1</v>
      </c>
      <c r="AE16" s="24"/>
      <c r="AF16" s="50"/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42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>
        <v>1</v>
      </c>
      <c r="L17" s="39"/>
      <c r="M17" s="32"/>
      <c r="N17" s="16">
        <v>1</v>
      </c>
      <c r="O17" s="42"/>
      <c r="P17" s="48"/>
      <c r="Q17" s="38"/>
      <c r="R17" s="48"/>
      <c r="S17" s="50"/>
      <c r="T17" s="38"/>
      <c r="U17" s="48">
        <v>1</v>
      </c>
      <c r="V17" s="50">
        <v>1</v>
      </c>
      <c r="W17" s="16"/>
      <c r="X17" s="38"/>
      <c r="Y17" s="32"/>
      <c r="Z17" s="50"/>
      <c r="AA17" s="17">
        <v>1</v>
      </c>
      <c r="AB17" s="24">
        <v>1</v>
      </c>
      <c r="AC17" s="50"/>
      <c r="AD17" s="17"/>
      <c r="AE17" s="24"/>
      <c r="AF17" s="50">
        <v>1</v>
      </c>
      <c r="AG17" s="50"/>
      <c r="AH17" s="50"/>
      <c r="AI17" s="53"/>
      <c r="AJ17" s="24"/>
      <c r="AK17" s="50"/>
      <c r="AL17" s="16">
        <v>1</v>
      </c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43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/>
      <c r="T18" s="38"/>
      <c r="U18" s="48"/>
      <c r="V18" s="50"/>
      <c r="W18" s="16">
        <v>1</v>
      </c>
      <c r="X18" s="38"/>
      <c r="Y18" s="32"/>
      <c r="Z18" s="50"/>
      <c r="AA18" s="17">
        <v>1</v>
      </c>
      <c r="AB18" s="24"/>
      <c r="AC18" s="50"/>
      <c r="AD18" s="17">
        <v>1</v>
      </c>
      <c r="AE18" s="24"/>
      <c r="AF18" s="50"/>
      <c r="AG18" s="50"/>
      <c r="AH18" s="50">
        <v>1</v>
      </c>
      <c r="AI18" s="53">
        <v>1</v>
      </c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44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/>
      <c r="J19" s="39">
        <v>1</v>
      </c>
      <c r="K19" s="32">
        <v>1</v>
      </c>
      <c r="L19" s="39"/>
      <c r="M19" s="32"/>
      <c r="N19" s="16">
        <v>1</v>
      </c>
      <c r="O19" s="42"/>
      <c r="P19" s="48"/>
      <c r="Q19" s="38"/>
      <c r="R19" s="48"/>
      <c r="S19" s="50"/>
      <c r="T19" s="38"/>
      <c r="U19" s="48"/>
      <c r="V19" s="50"/>
      <c r="W19" s="16">
        <v>1</v>
      </c>
      <c r="X19" s="38"/>
      <c r="Y19" s="32"/>
      <c r="Z19" s="50"/>
      <c r="AA19" s="17">
        <v>1</v>
      </c>
      <c r="AB19" s="24"/>
      <c r="AC19" s="50">
        <v>1</v>
      </c>
      <c r="AD19" s="17"/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45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>
        <v>1</v>
      </c>
      <c r="L20" s="39"/>
      <c r="M20" s="32"/>
      <c r="N20" s="16">
        <v>1</v>
      </c>
      <c r="O20" s="42"/>
      <c r="P20" s="48"/>
      <c r="Q20" s="38"/>
      <c r="R20" s="48"/>
      <c r="S20" s="50"/>
      <c r="T20" s="38">
        <v>1</v>
      </c>
      <c r="U20" s="48">
        <v>1</v>
      </c>
      <c r="V20" s="50"/>
      <c r="W20" s="16"/>
      <c r="X20" s="38"/>
      <c r="Y20" s="32"/>
      <c r="Z20" s="50"/>
      <c r="AA20" s="17">
        <v>1</v>
      </c>
      <c r="AB20" s="24">
        <v>1</v>
      </c>
      <c r="AC20" s="50">
        <v>1</v>
      </c>
      <c r="AD20" s="17"/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46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/>
      <c r="U21" s="48"/>
      <c r="V21" s="50"/>
      <c r="W21" s="16">
        <v>1</v>
      </c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/>
      <c r="AG21" s="50"/>
      <c r="AH21" s="50">
        <v>1</v>
      </c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47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>
        <v>1</v>
      </c>
      <c r="R22" s="48"/>
      <c r="S22" s="50"/>
      <c r="T22" s="38"/>
      <c r="U22" s="48"/>
      <c r="V22" s="50"/>
      <c r="W22" s="16"/>
      <c r="X22" s="38"/>
      <c r="Y22" s="32"/>
      <c r="Z22" s="50">
        <v>1</v>
      </c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48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/>
      <c r="M23" s="32"/>
      <c r="N23" s="16">
        <v>1</v>
      </c>
      <c r="O23" s="42"/>
      <c r="P23" s="48"/>
      <c r="Q23" s="38"/>
      <c r="R23" s="48"/>
      <c r="S23" s="50"/>
      <c r="T23" s="38"/>
      <c r="U23" s="48"/>
      <c r="V23" s="50">
        <v>1</v>
      </c>
      <c r="W23" s="16">
        <v>1</v>
      </c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49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/>
      <c r="U24" s="48"/>
      <c r="V24" s="50">
        <v>1</v>
      </c>
      <c r="W24" s="16">
        <v>1</v>
      </c>
      <c r="X24" s="38"/>
      <c r="Y24" s="32"/>
      <c r="Z24" s="50"/>
      <c r="AA24" s="17">
        <v>1</v>
      </c>
      <c r="AB24" s="24">
        <v>1</v>
      </c>
      <c r="AC24" s="50"/>
      <c r="AD24" s="17"/>
      <c r="AE24" s="24"/>
      <c r="AF24" s="50"/>
      <c r="AG24" s="50">
        <v>1</v>
      </c>
      <c r="AH24" s="50">
        <v>1</v>
      </c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50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/>
      <c r="U25" s="48">
        <v>1</v>
      </c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/>
      <c r="AH25" s="50"/>
      <c r="AI25" s="53">
        <v>1</v>
      </c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51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>
        <v>1</v>
      </c>
      <c r="M26" s="32"/>
      <c r="N26" s="16">
        <v>1</v>
      </c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>
        <v>1</v>
      </c>
      <c r="AA26" s="17"/>
      <c r="AB26" s="24"/>
      <c r="AC26" s="50">
        <v>1</v>
      </c>
      <c r="AD26" s="17">
        <v>1</v>
      </c>
      <c r="AE26" s="24"/>
      <c r="AF26" s="50"/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52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>
        <v>1</v>
      </c>
      <c r="V27" s="50">
        <v>1</v>
      </c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53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/>
      <c r="J28" s="39">
        <v>1</v>
      </c>
      <c r="K28" s="32">
        <v>1</v>
      </c>
      <c r="L28" s="39"/>
      <c r="M28" s="32"/>
      <c r="N28" s="16"/>
      <c r="O28" s="42"/>
      <c r="P28" s="48"/>
      <c r="Q28" s="38"/>
      <c r="R28" s="48"/>
      <c r="S28" s="50"/>
      <c r="T28" s="38"/>
      <c r="U28" s="48">
        <v>1</v>
      </c>
      <c r="V28" s="50">
        <v>1</v>
      </c>
      <c r="W28" s="16">
        <v>1</v>
      </c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/>
      <c r="AH28" s="50">
        <v>1</v>
      </c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54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/>
      <c r="M29" s="32"/>
      <c r="N29" s="16"/>
      <c r="O29" s="42"/>
      <c r="P29" s="48"/>
      <c r="Q29" s="38">
        <v>1</v>
      </c>
      <c r="R29" s="48">
        <v>1</v>
      </c>
      <c r="S29" s="50">
        <v>1</v>
      </c>
      <c r="T29" s="38">
        <v>1</v>
      </c>
      <c r="U29" s="48"/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/>
      <c r="AH29" s="50">
        <v>1</v>
      </c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55</v>
      </c>
      <c r="C30" s="24">
        <v>1</v>
      </c>
      <c r="D30" s="16"/>
      <c r="E30" s="24"/>
      <c r="F30" s="39">
        <v>1</v>
      </c>
      <c r="G30" s="32"/>
      <c r="H30" s="38">
        <v>1</v>
      </c>
      <c r="I30" s="32"/>
      <c r="J30" s="39">
        <v>1</v>
      </c>
      <c r="K30" s="32">
        <v>1</v>
      </c>
      <c r="L30" s="39"/>
      <c r="M30" s="32"/>
      <c r="N30" s="16"/>
      <c r="O30" s="42"/>
      <c r="P30" s="48"/>
      <c r="Q30" s="38"/>
      <c r="R30" s="48"/>
      <c r="S30" s="50"/>
      <c r="T30" s="38">
        <v>1</v>
      </c>
      <c r="U30" s="48">
        <v>1</v>
      </c>
      <c r="V30" s="50">
        <v>1</v>
      </c>
      <c r="W30" s="16"/>
      <c r="X30" s="38"/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>
        <v>1</v>
      </c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56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>
        <v>1</v>
      </c>
      <c r="V31" s="50">
        <v>1</v>
      </c>
      <c r="W31" s="16"/>
      <c r="X31" s="38"/>
      <c r="Y31" s="32"/>
      <c r="Z31" s="50"/>
      <c r="AA31" s="17">
        <v>1</v>
      </c>
      <c r="AB31" s="24"/>
      <c r="AC31" s="50">
        <v>1</v>
      </c>
      <c r="AD31" s="17"/>
      <c r="AE31" s="24"/>
      <c r="AF31" s="50">
        <v>1</v>
      </c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57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>
        <v>1</v>
      </c>
      <c r="V32" s="50">
        <v>1</v>
      </c>
      <c r="W32" s="16">
        <v>1</v>
      </c>
      <c r="X32" s="38"/>
      <c r="Y32" s="32"/>
      <c r="Z32" s="50"/>
      <c r="AA32" s="17">
        <v>1</v>
      </c>
      <c r="AB32" s="24"/>
      <c r="AC32" s="50"/>
      <c r="AD32" s="17">
        <v>1</v>
      </c>
      <c r="AE32" s="24"/>
      <c r="AF32" s="50"/>
      <c r="AG32" s="50"/>
      <c r="AH32" s="50">
        <v>1</v>
      </c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58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/>
      <c r="W33" s="16"/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/>
      <c r="AG33" s="50">
        <v>1</v>
      </c>
      <c r="AH33" s="50">
        <v>1</v>
      </c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59</v>
      </c>
      <c r="C34" s="24">
        <v>1</v>
      </c>
      <c r="D34" s="16"/>
      <c r="E34" s="24"/>
      <c r="F34" s="39">
        <v>1</v>
      </c>
      <c r="G34" s="32">
        <v>1</v>
      </c>
      <c r="H34" s="38">
        <v>1</v>
      </c>
      <c r="I34" s="32"/>
      <c r="J34" s="39">
        <v>1</v>
      </c>
      <c r="K34" s="32">
        <v>1</v>
      </c>
      <c r="L34" s="39"/>
      <c r="M34" s="32"/>
      <c r="N34" s="16">
        <v>1</v>
      </c>
      <c r="O34" s="42"/>
      <c r="P34" s="48"/>
      <c r="Q34" s="38"/>
      <c r="R34" s="48">
        <v>1</v>
      </c>
      <c r="S34" s="50">
        <v>1</v>
      </c>
      <c r="T34" s="38">
        <v>1</v>
      </c>
      <c r="U34" s="48">
        <v>1</v>
      </c>
      <c r="V34" s="50"/>
      <c r="W34" s="16"/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>
        <v>1</v>
      </c>
      <c r="AH34" s="50">
        <v>1</v>
      </c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60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/>
      <c r="J35" s="39">
        <v>1</v>
      </c>
      <c r="K35" s="32">
        <v>1</v>
      </c>
      <c r="L35" s="39"/>
      <c r="M35" s="32"/>
      <c r="N35" s="16">
        <v>1</v>
      </c>
      <c r="O35" s="42"/>
      <c r="P35" s="48"/>
      <c r="Q35" s="38"/>
      <c r="R35" s="48"/>
      <c r="S35" s="50"/>
      <c r="T35" s="38">
        <v>1</v>
      </c>
      <c r="U35" s="48">
        <v>1</v>
      </c>
      <c r="V35" s="50">
        <v>1</v>
      </c>
      <c r="W35" s="16">
        <v>1</v>
      </c>
      <c r="X35" s="38"/>
      <c r="Y35" s="32"/>
      <c r="Z35" s="50"/>
      <c r="AA35" s="17">
        <v>1</v>
      </c>
      <c r="AB35" s="24"/>
      <c r="AC35" s="50">
        <v>1</v>
      </c>
      <c r="AD35" s="17">
        <v>1</v>
      </c>
      <c r="AE35" s="24"/>
      <c r="AF35" s="50">
        <v>1</v>
      </c>
      <c r="AG35" s="50"/>
      <c r="AH35" s="50"/>
      <c r="AI35" s="53"/>
      <c r="AJ35" s="24"/>
      <c r="AK35" s="50">
        <v>1</v>
      </c>
      <c r="AL35" s="16">
        <v>1</v>
      </c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61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>
        <v>1</v>
      </c>
      <c r="S36" s="50">
        <v>1</v>
      </c>
      <c r="T36" s="38">
        <v>1</v>
      </c>
      <c r="U36" s="48"/>
      <c r="V36" s="50"/>
      <c r="W36" s="16"/>
      <c r="X36" s="38"/>
      <c r="Y36" s="32"/>
      <c r="Z36" s="50"/>
      <c r="AA36" s="17">
        <v>1</v>
      </c>
      <c r="AB36" s="24"/>
      <c r="AC36" s="50"/>
      <c r="AD36" s="17">
        <v>1</v>
      </c>
      <c r="AE36" s="24"/>
      <c r="AF36" s="50"/>
      <c r="AG36" s="50"/>
      <c r="AH36" s="50"/>
      <c r="AI36" s="53">
        <v>1</v>
      </c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62</v>
      </c>
      <c r="C37" s="24">
        <v>1</v>
      </c>
      <c r="D37" s="16"/>
      <c r="E37" s="24"/>
      <c r="F37" s="39">
        <v>1</v>
      </c>
      <c r="G37" s="32">
        <v>1</v>
      </c>
      <c r="H37" s="38">
        <v>1</v>
      </c>
      <c r="I37" s="32"/>
      <c r="J37" s="39">
        <v>1</v>
      </c>
      <c r="K37" s="32">
        <v>1</v>
      </c>
      <c r="L37" s="39"/>
      <c r="M37" s="32"/>
      <c r="N37" s="16">
        <v>1</v>
      </c>
      <c r="O37" s="42"/>
      <c r="P37" s="48"/>
      <c r="Q37" s="38"/>
      <c r="R37" s="48"/>
      <c r="S37" s="50"/>
      <c r="T37" s="38"/>
      <c r="U37" s="48"/>
      <c r="V37" s="50"/>
      <c r="W37" s="16">
        <v>1</v>
      </c>
      <c r="X37" s="38"/>
      <c r="Y37" s="32"/>
      <c r="Z37" s="50"/>
      <c r="AA37" s="17">
        <v>1</v>
      </c>
      <c r="AB37" s="24"/>
      <c r="AC37" s="50"/>
      <c r="AD37" s="17">
        <v>1</v>
      </c>
      <c r="AE37" s="24"/>
      <c r="AF37" s="50"/>
      <c r="AG37" s="50">
        <v>1</v>
      </c>
      <c r="AH37" s="50">
        <v>1</v>
      </c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63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>
        <v>1</v>
      </c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/>
      <c r="AG38" s="50"/>
      <c r="AH38" s="50"/>
      <c r="AI38" s="53">
        <v>1</v>
      </c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64</v>
      </c>
      <c r="C39" s="24">
        <v>1</v>
      </c>
      <c r="D39" s="16"/>
      <c r="E39" s="24">
        <v>1</v>
      </c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>
        <v>1</v>
      </c>
      <c r="W39" s="16">
        <v>1</v>
      </c>
      <c r="X39" s="38"/>
      <c r="Y39" s="32"/>
      <c r="Z39" s="50"/>
      <c r="AA39" s="17">
        <v>1</v>
      </c>
      <c r="AB39" s="24">
        <v>1</v>
      </c>
      <c r="AC39" s="50"/>
      <c r="AD39" s="17"/>
      <c r="AE39" s="24"/>
      <c r="AF39" s="50"/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65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>
        <v>1</v>
      </c>
      <c r="T40" s="38">
        <v>1</v>
      </c>
      <c r="U40" s="48">
        <v>1</v>
      </c>
      <c r="V40" s="50">
        <v>1</v>
      </c>
      <c r="W40" s="16">
        <v>1</v>
      </c>
      <c r="X40" s="38"/>
      <c r="Y40" s="32"/>
      <c r="Z40" s="50"/>
      <c r="AA40" s="17">
        <v>1</v>
      </c>
      <c r="AB40" s="24">
        <v>1</v>
      </c>
      <c r="AC40" s="50">
        <v>1</v>
      </c>
      <c r="AD40" s="17">
        <v>1</v>
      </c>
      <c r="AE40" s="24"/>
      <c r="AF40" s="50"/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66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>
        <v>1</v>
      </c>
      <c r="T41" s="38">
        <v>1</v>
      </c>
      <c r="U41" s="48">
        <v>1</v>
      </c>
      <c r="V41" s="50"/>
      <c r="W41" s="16"/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>
        <v>1</v>
      </c>
      <c r="AG41" s="50">
        <v>1</v>
      </c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67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>
        <v>1</v>
      </c>
      <c r="V42" s="50">
        <v>1</v>
      </c>
      <c r="W42" s="16"/>
      <c r="X42" s="38"/>
      <c r="Y42" s="32"/>
      <c r="Z42" s="50"/>
      <c r="AA42" s="17">
        <v>1</v>
      </c>
      <c r="AB42" s="24"/>
      <c r="AC42" s="50"/>
      <c r="AD42" s="17">
        <v>1</v>
      </c>
      <c r="AE42" s="24"/>
      <c r="AF42" s="50"/>
      <c r="AG42" s="50">
        <v>1</v>
      </c>
      <c r="AH42" s="50"/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20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26" yWindow="608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F3" sqref="F3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6</v>
      </c>
      <c r="B1" s="61" t="s">
        <v>2</v>
      </c>
      <c r="C1" s="61"/>
      <c r="D1" s="62" t="s">
        <v>3</v>
      </c>
      <c r="E1" s="63" t="s">
        <v>4</v>
      </c>
      <c r="F1" s="62" t="s">
        <v>5</v>
      </c>
      <c r="G1" s="60" t="s">
        <v>8</v>
      </c>
      <c r="H1" s="60" t="s">
        <v>16</v>
      </c>
      <c r="I1" s="64" t="s">
        <v>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TEVS/GS</v>
      </c>
      <c r="B3" s="160" t="str" ph="1">
        <f>Scoresheet!B3</f>
        <v>Laitkynsiew, Cherrapunji, Meghalaya</v>
      </c>
      <c r="C3" s="161"/>
      <c r="D3" s="162" t="str" ph="1">
        <f>Scoresheet!C3</f>
        <v>25°13'18.8" N</v>
      </c>
      <c r="E3" s="163" t="str" ph="1">
        <f>Scoresheet!E3</f>
        <v>91°40'1.0" E</v>
      </c>
      <c r="F3" s="162" t="str" ph="1">
        <f>Scoresheet!G3</f>
        <v>891 m</v>
      </c>
      <c r="G3" s="164" ph="1">
        <f>Scoresheet!I3</f>
        <v>39051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10</v>
      </c>
      <c r="D5" s="86" t="s">
        <v>17</v>
      </c>
    </row>
    <row r="6" spans="1:82" ht="15" customHeight="1">
      <c r="C6" s="87" t="s">
        <v>9</v>
      </c>
      <c r="D6" s="88" t="s">
        <v>105</v>
      </c>
      <c r="E6" s="89" t="s">
        <v>106</v>
      </c>
      <c r="F6" s="89" t="s">
        <v>107</v>
      </c>
      <c r="G6" s="89" t="s">
        <v>108</v>
      </c>
      <c r="H6" s="89" t="s">
        <v>109</v>
      </c>
      <c r="I6" s="89" t="s">
        <v>110</v>
      </c>
      <c r="J6" s="89" t="s">
        <v>111</v>
      </c>
      <c r="K6" s="90" t="s">
        <v>112</v>
      </c>
      <c r="L6" s="90" t="s">
        <v>113</v>
      </c>
      <c r="M6" s="90" t="s">
        <v>114</v>
      </c>
      <c r="N6" s="90" t="s">
        <v>115</v>
      </c>
      <c r="O6" s="90" t="s">
        <v>116</v>
      </c>
      <c r="P6" s="90" t="s">
        <v>117</v>
      </c>
      <c r="Q6" s="90" t="s">
        <v>118</v>
      </c>
      <c r="R6" s="90" t="s">
        <v>119</v>
      </c>
      <c r="S6" s="90" t="s">
        <v>120</v>
      </c>
      <c r="T6" s="91" t="s">
        <v>121</v>
      </c>
      <c r="U6" s="91" t="s">
        <v>122</v>
      </c>
      <c r="V6" s="91" t="s">
        <v>123</v>
      </c>
      <c r="W6" s="91" t="s">
        <v>124</v>
      </c>
      <c r="X6" s="92" t="s">
        <v>125</v>
      </c>
      <c r="Y6" s="92" t="s">
        <v>126</v>
      </c>
      <c r="Z6" s="92" t="s">
        <v>127</v>
      </c>
      <c r="AA6" s="93" t="s">
        <v>128</v>
      </c>
      <c r="AB6" s="93" t="s">
        <v>129</v>
      </c>
      <c r="AC6" s="93" t="s">
        <v>130</v>
      </c>
      <c r="AD6" s="93" t="s">
        <v>131</v>
      </c>
      <c r="AE6" s="93" t="s">
        <v>132</v>
      </c>
      <c r="AF6" s="94" t="s">
        <v>133</v>
      </c>
      <c r="AG6" s="94" t="s">
        <v>134</v>
      </c>
      <c r="AH6" s="94" t="s">
        <v>135</v>
      </c>
      <c r="AI6" s="95"/>
      <c r="AJ6" s="95"/>
      <c r="AK6" s="95"/>
      <c r="AL6" s="95"/>
      <c r="AM6" s="95"/>
      <c r="AN6" s="95"/>
      <c r="AQ6" s="66" t="s">
        <v>136</v>
      </c>
      <c r="AR6" s="96" t="s">
        <v>105</v>
      </c>
      <c r="AS6" s="97" t="s">
        <v>106</v>
      </c>
      <c r="AT6" s="97" t="s">
        <v>107</v>
      </c>
      <c r="AU6" s="97" t="s">
        <v>108</v>
      </c>
      <c r="AV6" s="97" t="s">
        <v>109</v>
      </c>
      <c r="AW6" s="97" t="s">
        <v>110</v>
      </c>
      <c r="AX6" s="97" t="s">
        <v>111</v>
      </c>
      <c r="AY6" s="98" t="s">
        <v>112</v>
      </c>
      <c r="AZ6" s="98" t="s">
        <v>113</v>
      </c>
      <c r="BA6" s="98" t="s">
        <v>114</v>
      </c>
      <c r="BB6" s="98" t="s">
        <v>115</v>
      </c>
      <c r="BC6" s="98" t="s">
        <v>116</v>
      </c>
      <c r="BD6" s="98" t="s">
        <v>117</v>
      </c>
      <c r="BE6" s="98" t="s">
        <v>118</v>
      </c>
      <c r="BF6" s="98" t="s">
        <v>119</v>
      </c>
      <c r="BG6" s="98" t="s">
        <v>120</v>
      </c>
      <c r="BH6" s="99" t="s">
        <v>121</v>
      </c>
      <c r="BI6" s="99" t="s">
        <v>122</v>
      </c>
      <c r="BJ6" s="99" t="s">
        <v>123</v>
      </c>
      <c r="BK6" s="99" t="s">
        <v>124</v>
      </c>
      <c r="BL6" s="100" t="s">
        <v>125</v>
      </c>
      <c r="BM6" s="100" t="s">
        <v>126</v>
      </c>
      <c r="BN6" s="100" t="s">
        <v>127</v>
      </c>
      <c r="BO6" s="101" t="s">
        <v>128</v>
      </c>
      <c r="BP6" s="101" t="s">
        <v>129</v>
      </c>
      <c r="BQ6" s="101" t="s">
        <v>130</v>
      </c>
      <c r="BR6" s="101" t="s">
        <v>131</v>
      </c>
      <c r="BS6" s="101" t="s">
        <v>132</v>
      </c>
      <c r="BT6" s="95" t="s">
        <v>133</v>
      </c>
      <c r="BU6" s="95" t="s">
        <v>134</v>
      </c>
      <c r="BV6" s="95" t="s">
        <v>135</v>
      </c>
      <c r="BX6" s="102" t="s">
        <v>11</v>
      </c>
      <c r="BY6" s="103" t="s">
        <v>137</v>
      </c>
      <c r="BZ6" s="104" t="s">
        <v>138</v>
      </c>
      <c r="CA6" s="105" t="s">
        <v>139</v>
      </c>
      <c r="CB6" s="106" t="s">
        <v>140</v>
      </c>
      <c r="CC6" s="107" t="s">
        <v>141</v>
      </c>
      <c r="CD6" s="108" t="s">
        <v>142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1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1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0.5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0</v>
      </c>
      <c r="AV7" s="66">
        <f t="shared" si="1"/>
        <v>1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0.17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0.17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0.17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0.17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0.17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0.17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0.5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0.33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0.33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1</v>
      </c>
      <c r="AF9" s="66">
        <f>IF((Scoresheet!$AJ9+Scoresheet!$AK9+Scoresheet!$AL9)=0,0,FLOOR(Scoresheet!AJ9/(Scoresheet!$AJ9+Scoresheet!$AK9+Scoresheet!$AL9),0.01))</f>
        <v>0.5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0</v>
      </c>
      <c r="BS9" s="66">
        <f t="shared" si="39"/>
        <v>1</v>
      </c>
      <c r="BT9" s="66">
        <f t="shared" si="40"/>
        <v>1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1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1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1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0</v>
      </c>
      <c r="AV10" s="66">
        <f t="shared" si="16"/>
        <v>1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1</v>
      </c>
      <c r="BH10" s="66">
        <f t="shared" si="28"/>
        <v>0</v>
      </c>
      <c r="BI10" s="66">
        <f t="shared" si="29"/>
        <v>1</v>
      </c>
      <c r="BJ10" s="66">
        <f t="shared" si="30"/>
        <v>0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0.33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0.33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0.33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1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1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1</v>
      </c>
      <c r="BM11" s="66">
        <f t="shared" si="33"/>
        <v>0</v>
      </c>
      <c r="BN11" s="66">
        <f t="shared" si="34"/>
        <v>0</v>
      </c>
      <c r="BO11" s="66">
        <f t="shared" si="35"/>
        <v>0</v>
      </c>
      <c r="BP11" s="66">
        <f t="shared" si="36"/>
        <v>0</v>
      </c>
      <c r="BQ11" s="66">
        <f t="shared" si="37"/>
        <v>0</v>
      </c>
      <c r="BR11" s="66">
        <f t="shared" si="38"/>
        <v>1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0.2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0.2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0.5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0.5</v>
      </c>
      <c r="AH12" s="109">
        <f>IF((Scoresheet!$AJ12+Scoresheet!$AK12+Scoresheet!$AL12)=0,0,FLOOR(Scoresheet!AL12/(Scoresheet!$AJ12+Scoresheet!$AK12+Scoresheet!$AL12),0.01))</f>
        <v>0.5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1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1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0.5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0</v>
      </c>
      <c r="BR13" s="66">
        <f t="shared" si="38"/>
        <v>1</v>
      </c>
      <c r="BS13" s="66">
        <f t="shared" si="39"/>
        <v>1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1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1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1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0</v>
      </c>
      <c r="BR14" s="66">
        <f t="shared" si="38"/>
        <v>0</v>
      </c>
      <c r="BS14" s="66">
        <f t="shared" si="39"/>
        <v>1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1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0.33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0.33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1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0.5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0</v>
      </c>
      <c r="AU15" s="66">
        <f t="shared" si="15"/>
        <v>0</v>
      </c>
      <c r="AV15" s="66">
        <f t="shared" si="16"/>
        <v>1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0</v>
      </c>
      <c r="BN15" s="66">
        <f t="shared" si="34"/>
        <v>0</v>
      </c>
      <c r="BO15" s="66">
        <f t="shared" si="35"/>
        <v>1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1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1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1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1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1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0.5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1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</v>
      </c>
      <c r="AH17" s="109">
        <f>IF((Scoresheet!$AJ17+Scoresheet!$AK17+Scoresheet!$AL17)=0,0,FLOOR(Scoresheet!AL17/(Scoresheet!$AJ17+Scoresheet!$AK17+Scoresheet!$AL17),0.01))</f>
        <v>1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1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1</v>
      </c>
      <c r="BF17" s="66">
        <f t="shared" si="26"/>
        <v>1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0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0</v>
      </c>
      <c r="BV17" s="66">
        <f t="shared" si="42"/>
        <v>1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1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0.5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1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0</v>
      </c>
      <c r="BR18" s="66">
        <f t="shared" si="38"/>
        <v>1</v>
      </c>
      <c r="BS18" s="66">
        <f t="shared" si="39"/>
        <v>1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1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1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1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0</v>
      </c>
      <c r="AV19" s="66">
        <f t="shared" si="16"/>
        <v>1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1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0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1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0.5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1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1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1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1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1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0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1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1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0.5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0.5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0</v>
      </c>
      <c r="BE23" s="66">
        <f t="shared" si="25"/>
        <v>0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0.5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1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1</v>
      </c>
      <c r="BM24" s="66">
        <f t="shared" si="33"/>
        <v>0</v>
      </c>
      <c r="BN24" s="66">
        <f t="shared" si="34"/>
        <v>0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1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0.5</v>
      </c>
      <c r="I26" s="66">
        <f>IF(Scoresheet!L26=0,0,Scoresheet!L26/(Scoresheet!K26+Scoresheet!L26)*(IF(Result!E26=0,1,Result!E26)))</f>
        <v>0.5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1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0.5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1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0.33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0.33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0.33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1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0</v>
      </c>
      <c r="AV28" s="66">
        <f t="shared" si="16"/>
        <v>1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1</v>
      </c>
      <c r="BF28" s="66">
        <f t="shared" si="26"/>
        <v>1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1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1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0.25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0.25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0.25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1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1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1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0.33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0.5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1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0.5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1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1</v>
      </c>
      <c r="BF31" s="66">
        <f t="shared" si="26"/>
        <v>1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0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0.33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0.33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0.33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1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1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0.5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1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0.5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1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0.25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0.25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0.25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0.25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0.5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0.5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0</v>
      </c>
      <c r="AT34" s="66">
        <f t="shared" si="14"/>
        <v>1</v>
      </c>
      <c r="AU34" s="66">
        <f t="shared" si="15"/>
        <v>0</v>
      </c>
      <c r="AV34" s="66">
        <f t="shared" si="16"/>
        <v>1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1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1</v>
      </c>
      <c r="BR34" s="66">
        <f t="shared" si="38"/>
        <v>1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1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0.25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0.25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0.25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0.25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0.5</v>
      </c>
      <c r="Z35" s="115">
        <f>IF((Scoresheet!$AB35+Scoresheet!$AC35+Scoresheet!$AD35)=0,0,FLOOR(Scoresheet!AD35/(Scoresheet!$AB35+Scoresheet!$AC35+Scoresheet!$AD35),0.01))</f>
        <v>0.5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1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0.5</v>
      </c>
      <c r="AH35" s="109">
        <f>IF((Scoresheet!$AJ35+Scoresheet!$AK35+Scoresheet!$AL35)=0,0,FLOOR(Scoresheet!AL35/(Scoresheet!$AJ35+Scoresheet!$AK35+Scoresheet!$AL35),0.01))</f>
        <v>0.5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0</v>
      </c>
      <c r="AV35" s="66">
        <f t="shared" si="16"/>
        <v>1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1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1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1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0.33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0.33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1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1</v>
      </c>
      <c r="BC36" s="66">
        <f t="shared" si="23"/>
        <v>1</v>
      </c>
      <c r="BD36" s="66">
        <f t="shared" si="24"/>
        <v>1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1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1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1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0.5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0</v>
      </c>
      <c r="AV37" s="66">
        <f t="shared" si="16"/>
        <v>1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1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1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1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1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1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0.5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0.5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1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1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1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1</v>
      </c>
      <c r="BG39" s="66">
        <f t="shared" si="27"/>
        <v>1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0.2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0.2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0.2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0.2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0.2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0.33</v>
      </c>
      <c r="Y40" s="66">
        <f>IF((Scoresheet!$AB40+Scoresheet!$AC40+Scoresheet!$AD40)=0,0,FLOOR(Scoresheet!AC40/(Scoresheet!$AB40+Scoresheet!$AC40+Scoresheet!$AD40),0.01))</f>
        <v>0.33</v>
      </c>
      <c r="Z40" s="115">
        <f>IF((Scoresheet!$AB40+Scoresheet!$AC40+Scoresheet!$AD40)=0,0,FLOOR(Scoresheet!AD40/(Scoresheet!$AB40+Scoresheet!$AC40+Scoresheet!$AD40),0.01))</f>
        <v>0.33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1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1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1</v>
      </c>
      <c r="BM40" s="66">
        <f t="shared" si="33"/>
        <v>1</v>
      </c>
      <c r="BN40" s="66">
        <f t="shared" si="34"/>
        <v>1</v>
      </c>
      <c r="BO40" s="66">
        <f t="shared" si="35"/>
        <v>0</v>
      </c>
      <c r="BP40" s="66">
        <f t="shared" si="36"/>
        <v>0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0.33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0.5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1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0.5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0.5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1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1</v>
      </c>
      <c r="BF42" s="66">
        <f t="shared" si="26"/>
        <v>1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0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36</v>
      </c>
      <c r="B108" s="118" t="s">
        <v>143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144</v>
      </c>
      <c r="AQ108" s="96" ph="1">
        <f t="shared" ref="AQ108:BV108" si="91">SUM(AQ7:AQ107)</f>
        <v>36</v>
      </c>
      <c r="AR108" s="96" ph="1">
        <f t="shared" si="91"/>
        <v>36</v>
      </c>
      <c r="AS108" s="96" ph="1">
        <f t="shared" si="91"/>
        <v>19</v>
      </c>
      <c r="AT108" s="96" ph="1">
        <f t="shared" si="91"/>
        <v>15</v>
      </c>
      <c r="AU108" s="96" ph="1">
        <f t="shared" si="91"/>
        <v>1</v>
      </c>
      <c r="AV108" s="96" ph="1">
        <f t="shared" si="91"/>
        <v>17</v>
      </c>
      <c r="AW108" s="96" ph="1">
        <f t="shared" si="91"/>
        <v>2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0</v>
      </c>
      <c r="BA108" s="96" ph="1">
        <f t="shared" si="91"/>
        <v>2</v>
      </c>
      <c r="BB108" s="96" ph="1">
        <f t="shared" si="91"/>
        <v>4</v>
      </c>
      <c r="BC108" s="96" ph="1">
        <f t="shared" si="91"/>
        <v>12</v>
      </c>
      <c r="BD108" s="96" ph="1">
        <f t="shared" si="91"/>
        <v>15</v>
      </c>
      <c r="BE108" s="96" ph="1">
        <f t="shared" si="91"/>
        <v>22</v>
      </c>
      <c r="BF108" s="96" ph="1">
        <f t="shared" si="91"/>
        <v>18</v>
      </c>
      <c r="BG108" s="96" ph="1">
        <f t="shared" si="91"/>
        <v>20</v>
      </c>
      <c r="BH108" s="96" ph="1">
        <f t="shared" si="91"/>
        <v>0</v>
      </c>
      <c r="BI108" s="96" ph="1">
        <f t="shared" si="91"/>
        <v>1</v>
      </c>
      <c r="BJ108" s="96" ph="1">
        <f t="shared" si="91"/>
        <v>3</v>
      </c>
      <c r="BK108" s="96" ph="1">
        <f t="shared" si="91"/>
        <v>34</v>
      </c>
      <c r="BL108" s="96" ph="1">
        <f t="shared" si="91"/>
        <v>7</v>
      </c>
      <c r="BM108" s="96" ph="1">
        <f t="shared" si="91"/>
        <v>8</v>
      </c>
      <c r="BN108" s="96" ph="1">
        <f t="shared" si="91"/>
        <v>27</v>
      </c>
      <c r="BO108" s="96" ph="1">
        <f t="shared" si="91"/>
        <v>1</v>
      </c>
      <c r="BP108" s="96" ph="1">
        <f t="shared" si="91"/>
        <v>10</v>
      </c>
      <c r="BQ108" s="96" ph="1">
        <f t="shared" si="91"/>
        <v>18</v>
      </c>
      <c r="BR108" s="96" ph="1">
        <f t="shared" si="91"/>
        <v>15</v>
      </c>
      <c r="BS108" s="96" ph="1">
        <f t="shared" si="91"/>
        <v>7</v>
      </c>
      <c r="BT108" s="96" ph="1">
        <f t="shared" si="91"/>
        <v>1</v>
      </c>
      <c r="BU108" s="96" ph="1">
        <f t="shared" si="91"/>
        <v>35</v>
      </c>
      <c r="BV108" s="96" ph="1">
        <f t="shared" si="91"/>
        <v>5</v>
      </c>
      <c r="BW108" s="117" t="s">
        <v>144</v>
      </c>
      <c r="BX108" s="117" ph="1">
        <f>SUM(BX7:BX107)</f>
        <v>36</v>
      </c>
      <c r="BY108" s="117" ph="1">
        <f t="shared" ref="BY108:CD108" si="92">SUM(BY7:BY107)</f>
        <v>36</v>
      </c>
      <c r="BZ108" s="117" ph="1">
        <f t="shared" si="92"/>
        <v>36</v>
      </c>
      <c r="CA108" s="117" ph="1">
        <f t="shared" si="92"/>
        <v>36</v>
      </c>
      <c r="CB108" s="117" ph="1">
        <f t="shared" si="92"/>
        <v>36</v>
      </c>
      <c r="CC108" s="117" ph="1">
        <f t="shared" si="92"/>
        <v>36</v>
      </c>
      <c r="CD108" s="117" ph="1">
        <f t="shared" si="92"/>
        <v>36</v>
      </c>
    </row>
    <row r="109" spans="1:82">
      <c r="A109" s="96"/>
      <c r="B109" s="118" t="s">
        <v>145</v>
      </c>
      <c r="C109" s="117"/>
      <c r="D109" s="123">
        <f>SUM(D7:D107)</f>
        <v>0</v>
      </c>
      <c r="E109" s="97">
        <f t="shared" ref="E109:AH109" si="93">SUM(E7:E107)</f>
        <v>19</v>
      </c>
      <c r="F109" s="97">
        <f>SUM(F7:F107)</f>
        <v>7.5</v>
      </c>
      <c r="G109" s="97">
        <f t="shared" si="93"/>
        <v>0.5</v>
      </c>
      <c r="H109" s="97">
        <f t="shared" si="93"/>
        <v>16</v>
      </c>
      <c r="I109" s="97">
        <f t="shared" si="93"/>
        <v>1</v>
      </c>
      <c r="J109" s="123">
        <f t="shared" si="93"/>
        <v>0</v>
      </c>
      <c r="K109" s="97">
        <f t="shared" si="93"/>
        <v>0</v>
      </c>
      <c r="L109" s="97">
        <f t="shared" si="93"/>
        <v>0</v>
      </c>
      <c r="M109" s="97">
        <f t="shared" si="93"/>
        <v>1.25</v>
      </c>
      <c r="N109" s="97">
        <f t="shared" si="93"/>
        <v>1</v>
      </c>
      <c r="O109" s="97">
        <f t="shared" si="93"/>
        <v>3.4200000000000004</v>
      </c>
      <c r="P109" s="97">
        <f t="shared" si="93"/>
        <v>4.5</v>
      </c>
      <c r="Q109" s="97">
        <f t="shared" si="93"/>
        <v>8.07</v>
      </c>
      <c r="R109" s="97">
        <f t="shared" si="93"/>
        <v>6.5</v>
      </c>
      <c r="S109" s="123">
        <f t="shared" si="93"/>
        <v>11.17</v>
      </c>
      <c r="T109" s="97">
        <f t="shared" si="93"/>
        <v>0</v>
      </c>
      <c r="U109" s="97">
        <f t="shared" si="93"/>
        <v>1</v>
      </c>
      <c r="V109" s="97">
        <f t="shared" si="93"/>
        <v>2</v>
      </c>
      <c r="W109" s="123">
        <f t="shared" si="93"/>
        <v>33</v>
      </c>
      <c r="X109" s="97">
        <f t="shared" si="93"/>
        <v>5.83</v>
      </c>
      <c r="Y109" s="97">
        <f t="shared" si="93"/>
        <v>5.33</v>
      </c>
      <c r="Z109" s="123">
        <f t="shared" si="93"/>
        <v>24.83</v>
      </c>
      <c r="AA109" s="97">
        <f t="shared" si="93"/>
        <v>0.5</v>
      </c>
      <c r="AB109" s="97">
        <f t="shared" si="93"/>
        <v>7.5</v>
      </c>
      <c r="AC109" s="97">
        <f t="shared" si="93"/>
        <v>12</v>
      </c>
      <c r="AD109" s="97">
        <f t="shared" si="93"/>
        <v>10</v>
      </c>
      <c r="AE109" s="123">
        <f t="shared" si="93"/>
        <v>6</v>
      </c>
      <c r="AF109" s="97">
        <f t="shared" si="93"/>
        <v>0.5</v>
      </c>
      <c r="AG109" s="97">
        <f t="shared" si="93"/>
        <v>32.5</v>
      </c>
      <c r="AH109" s="123">
        <f t="shared" si="93"/>
        <v>3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0</v>
      </c>
      <c r="C110" s="117"/>
      <c r="D110" s="123">
        <f>AR108</f>
        <v>36</v>
      </c>
      <c r="E110" s="97">
        <f>BY108</f>
        <v>36</v>
      </c>
      <c r="F110" s="97">
        <f>BY108</f>
        <v>36</v>
      </c>
      <c r="G110" s="97">
        <f>BY108</f>
        <v>36</v>
      </c>
      <c r="H110" s="97">
        <f>BY108</f>
        <v>36</v>
      </c>
      <c r="I110" s="97">
        <f>BY108</f>
        <v>36</v>
      </c>
      <c r="J110" s="123">
        <f>BY108</f>
        <v>36</v>
      </c>
      <c r="K110" s="98">
        <f>BZ108</f>
        <v>36</v>
      </c>
      <c r="L110" s="98">
        <f>BZ108</f>
        <v>36</v>
      </c>
      <c r="M110" s="98">
        <f>BZ108</f>
        <v>36</v>
      </c>
      <c r="N110" s="98">
        <f>BZ108</f>
        <v>36</v>
      </c>
      <c r="O110" s="98">
        <f>BZ108</f>
        <v>36</v>
      </c>
      <c r="P110" s="98">
        <f>BZ108</f>
        <v>36</v>
      </c>
      <c r="Q110" s="98">
        <f>BZ108</f>
        <v>36</v>
      </c>
      <c r="R110" s="98">
        <f>BZ108</f>
        <v>36</v>
      </c>
      <c r="S110" s="119">
        <f>BZ108</f>
        <v>36</v>
      </c>
      <c r="T110" s="99">
        <f>CA108</f>
        <v>36</v>
      </c>
      <c r="U110" s="99">
        <f>CA108</f>
        <v>36</v>
      </c>
      <c r="V110" s="99">
        <f>CA108</f>
        <v>36</v>
      </c>
      <c r="W110" s="120">
        <f>CA108</f>
        <v>36</v>
      </c>
      <c r="X110" s="117">
        <f>CB108</f>
        <v>36</v>
      </c>
      <c r="Y110" s="117">
        <f>CB108</f>
        <v>36</v>
      </c>
      <c r="Z110" s="118">
        <f>CB108</f>
        <v>36</v>
      </c>
      <c r="AA110" s="101">
        <f>CC108</f>
        <v>36</v>
      </c>
      <c r="AB110" s="101">
        <f>CC108</f>
        <v>36</v>
      </c>
      <c r="AC110" s="101">
        <f>CC108</f>
        <v>36</v>
      </c>
      <c r="AD110" s="101">
        <f>CC108</f>
        <v>36</v>
      </c>
      <c r="AE110" s="121">
        <f>CC108</f>
        <v>36</v>
      </c>
      <c r="AF110" s="95">
        <f>CD108</f>
        <v>36</v>
      </c>
      <c r="AG110" s="95">
        <f>CD108</f>
        <v>36</v>
      </c>
      <c r="AH110" s="122">
        <f>CD108</f>
        <v>36</v>
      </c>
      <c r="AI110" s="95"/>
      <c r="AJ110" s="95"/>
      <c r="AK110" s="95"/>
      <c r="AL110" s="95"/>
      <c r="AM110" s="95"/>
      <c r="AN110" s="95"/>
      <c r="AP110" s="66" t="s">
        <v>12</v>
      </c>
      <c r="AQ110" s="66">
        <f>SUM(BX108:CD108)</f>
        <v>252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14</v>
      </c>
      <c r="AQ111" s="66">
        <f>AQ108*7-SUM(BX108:CD108)</f>
        <v>0</v>
      </c>
    </row>
    <row r="112" spans="1:82">
      <c r="A112" s="96"/>
      <c r="B112" s="96" t="s">
        <v>1</v>
      </c>
      <c r="C112" s="96"/>
      <c r="D112" s="59">
        <f>(D109/AR108)*100</f>
        <v>0</v>
      </c>
      <c r="E112" s="59">
        <f>(E109/BY108)*100</f>
        <v>52.777777777777779</v>
      </c>
      <c r="F112" s="59">
        <f>(F109/BY108)*100</f>
        <v>20.833333333333336</v>
      </c>
      <c r="G112" s="59">
        <f>(G109/BY108)*100</f>
        <v>1.3888888888888888</v>
      </c>
      <c r="H112" s="59">
        <f>(H109/BY108)*100</f>
        <v>44.444444444444443</v>
      </c>
      <c r="I112" s="59">
        <f>(I109/BY108)*100</f>
        <v>2.7777777777777777</v>
      </c>
      <c r="J112" s="59">
        <f>(J109/BY108)*100</f>
        <v>0</v>
      </c>
      <c r="K112" s="59">
        <f>(K109/BZ108)*100</f>
        <v>0</v>
      </c>
      <c r="L112" s="59">
        <f>(L109/BZ108)*100</f>
        <v>0</v>
      </c>
      <c r="M112" s="59">
        <f>(M109/BZ108)*100</f>
        <v>3.4722222222222223</v>
      </c>
      <c r="N112" s="59">
        <f>(N109/BZ108)*100</f>
        <v>2.7777777777777777</v>
      </c>
      <c r="O112" s="59">
        <f>(O109/BZ108)*100</f>
        <v>9.5000000000000018</v>
      </c>
      <c r="P112" s="59">
        <f>(P109/BZ108)*100</f>
        <v>12.5</v>
      </c>
      <c r="Q112" s="59">
        <f>(Q109/BZ108)*100</f>
        <v>22.416666666666668</v>
      </c>
      <c r="R112" s="59">
        <f>(R109/BZ108)*100</f>
        <v>18.055555555555554</v>
      </c>
      <c r="S112" s="59">
        <f>(S109/BZ108)*100</f>
        <v>31.027777777777775</v>
      </c>
      <c r="T112" s="59">
        <f>(T109/CA108)*100</f>
        <v>0</v>
      </c>
      <c r="U112" s="59">
        <f>(U109/CA108)*100</f>
        <v>2.7777777777777777</v>
      </c>
      <c r="V112" s="59">
        <f>(V109/CA108)*100</f>
        <v>5.5555555555555554</v>
      </c>
      <c r="W112" s="59">
        <f>(W109/CA108)*100</f>
        <v>91.666666666666657</v>
      </c>
      <c r="X112" s="59">
        <f>(X109/CB108)*100</f>
        <v>16.194444444444443</v>
      </c>
      <c r="Y112" s="59">
        <f>(Y109/CB108)*100</f>
        <v>14.805555555555555</v>
      </c>
      <c r="Z112" s="59">
        <f>(Z109/CB108)*100</f>
        <v>68.972222222222214</v>
      </c>
      <c r="AA112" s="59">
        <f>(AA109/CC108)*100</f>
        <v>1.3888888888888888</v>
      </c>
      <c r="AB112" s="59">
        <f>(AB109/CC108)*100</f>
        <v>20.833333333333336</v>
      </c>
      <c r="AC112" s="59">
        <f>(AC109/CC108)*100</f>
        <v>33.333333333333329</v>
      </c>
      <c r="AD112" s="59">
        <f>(AD109/CC108)*100</f>
        <v>27.777777777777779</v>
      </c>
      <c r="AE112" s="59">
        <f>(AE109/CC108)*100</f>
        <v>16.666666666666664</v>
      </c>
      <c r="AF112" s="59">
        <f>(AF109/CD108)*100</f>
        <v>1.3888888888888888</v>
      </c>
      <c r="AG112" s="59">
        <f>(AG109/CD108)*100</f>
        <v>90.277777777777786</v>
      </c>
      <c r="AH112" s="59">
        <f>(AH109/CD108)*100</f>
        <v>8.3333333333333321</v>
      </c>
      <c r="AP112" s="66" t="s">
        <v>13</v>
      </c>
      <c r="AQ112" s="66">
        <f>AQ108*7</f>
        <v>252</v>
      </c>
    </row>
    <row r="114" spans="42:43">
      <c r="AP114" s="66" t="s">
        <v>15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2012-05-15T06:55:12Z</dcterms:modified>
</cp:coreProperties>
</file>